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3426"/>
  <workbookPr codeName="ThisWorkbook"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0"/>
  </bookViews>
  <sheets>
    <sheet name="Summary" sheetId="1" r:id="rId2"/>
    <sheet name="Demand Input" sheetId="2" r:id="rId3"/>
    <sheet name="Financial Input" sheetId="3" r:id="rId4"/>
  </sheets>
  <definedNames>
    <definedName name="_xlnm.Print_Area" localSheetId="1">'Demand Input'!$A$1:$H$41</definedName>
    <definedName name="_xlnm.Print_Area" localSheetId="2">'Financial Input'!$A$1:$P$58</definedName>
    <definedName name="_xlnm.Print_Area" localSheetId="0">Summary!$A$1:$X$39</definedName>
    <definedName name="Units" localSheetId="2">#REF!</definedName>
    <definedName name="Units">#REF!</definedName>
  </definedNames>
  <calcPr fullCalcOnLoad="1"/>
  <extLst/>
</workbook>
</file>

<file path=xl/sharedStrings.xml><?xml version="1.0" encoding="utf-8"?>
<sst xmlns="http://schemas.openxmlformats.org/spreadsheetml/2006/main" count="149" uniqueCount="55">
  <si>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</si>
  <si>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</si>
  <si>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</si>
  <si>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</si>
  <si>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</si>
  <si>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</si>
  <si>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</si>
  <si>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</si>
  <si>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</si>
  <si>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</si>
  <si>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</si>
  <si>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</si>
  <si>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</si>
  <si>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</si>
  <si>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</si>
  <si>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</si>
  <si>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</si>
  <si>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</si>
  <si>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</si>
  <si>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</si>
  <si>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</si>
  <si>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</si>
  <si>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</si>
  <si>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rPr>
        <b/>
        <sz val="11"/>
        <color rgb="FF000000"/>
        <rFont val="Calibri"/>
        <family val="2"/>
      </rPr>
      <t>Demand (Prior</t>
    </r>
    <r>
      <rPr>
        <b/>
        <sz val="11"/>
        <color rgb="FF33CCCC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/</t>
    </r>
    <r>
      <rPr>
        <b/>
        <sz val="11"/>
        <color rgb="FF33CCCC"/>
        <rFont val="Calibri"/>
        <family val="2"/>
      </rPr>
      <t xml:space="preserve"> Current</t>
    </r>
    <r>
      <rPr>
        <b/>
        <sz val="11"/>
        <color rgb="FF000000"/>
        <rFont val="Calibri"/>
        <family val="2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</si>
  <si>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</si>
  <si>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</si>
  <si>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</si>
  <si>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</si>
  <si>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</si>
  <si>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</si>
  <si>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</si>
  <si>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</si>
  <si>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</si>
  <si>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</si>
  <si>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</si>
  <si>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</si>
  <si>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</si>
  <si>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</si>
  <si>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</si>
  <si>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</si>
  <si>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</si>
  <si>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</si>
  <si>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</si>
  <si>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</si>
  <si>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</si>
  <si>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</si>
  <si>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</si>
  <si>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</si>
  <si>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</si>
  <si>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Woonsocket Water Division</t>
  </si>
  <si>
    <t>Septmber</t>
  </si>
  <si>
    <t>October</t>
  </si>
  <si>
    <t>November</t>
  </si>
  <si>
    <t>Please Note Sept 2020 billing was delayed till November instead of October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</si>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</sst>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8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33CCCC"/>
      <name val="Calibri"/>
      <family val="2"/>
    </font>
    <font>
      <b/>
      <sz val="11"/>
      <color rgb="FF008080"/>
      <name val="Calibri"/>
      <family val="2"/>
    </font>
    <font>
      <sz val="11"/>
      <color rgb="FFFFFFFF"/>
      <name val="Calibri"/>
      <family val="2"/>
    </font>
    <font>
      <i/>
      <sz val="11"/>
      <color rgb="FFFFFFFF"/>
      <name val="Calibri"/>
      <family val="2"/>
    </font>
    <font>
      <sz val="11"/>
      <color rgb="FF008080"/>
      <name val="Calibri"/>
      <family val="2"/>
    </font>
    <font>
      <b/>
      <sz val="11"/>
      <color rgb="FFFF0000"/>
      <name val="Calibri"/>
      <family val="2"/>
    </font>
    <font>
      <sz val="14"/>
      <color rgb="FFFFFFFF"/>
      <name val="Calibri"/>
      <family val="2"/>
    </font>
    <font>
      <b/>
      <sz val="48"/>
      <color rgb="FF008080"/>
      <name val="Calibri"/>
      <family val="2"/>
    </font>
    <font>
      <b/>
      <u val="single"/>
      <sz val="11"/>
      <color rgb="FF008080"/>
      <name val="Calibri"/>
      <family val="2"/>
    </font>
    <font>
      <b/>
      <u val="single"/>
      <sz val="18"/>
      <color rgb="FF008080"/>
      <name val="Calibri"/>
      <family val="2"/>
    </font>
    <font>
      <b/>
      <sz val="18"/>
      <color rgb="FF008080"/>
      <name val="Calibri"/>
      <family val="2"/>
    </font>
    <font>
      <u val="single"/>
      <sz val="18"/>
      <color rgb="FF008080"/>
      <name val="Calibri"/>
      <family val="2"/>
    </font>
    <font>
      <u val="single"/>
      <sz val="14"/>
      <color rgb="FF008080"/>
      <name val="Calibri"/>
      <family val="2"/>
    </font>
    <font>
      <sz val="60"/>
      <color rgb="FFFFFFFF"/>
      <name val="Calibri"/>
      <family val="2"/>
    </font>
    <font>
      <sz val="60"/>
      <color rgb="FF008080"/>
      <name val="Calibri"/>
      <family val="2"/>
    </font>
    <font>
      <i/>
      <sz val="18"/>
      <color rgb="FFFFFFFF"/>
      <name val="Calibri"/>
      <family val="2"/>
    </font>
    <font>
      <b/>
      <i/>
      <sz val="10"/>
      <color rgb="FF008080"/>
      <name val="Calibri"/>
      <family val="2"/>
    </font>
    <font>
      <b/>
      <sz val="48"/>
      <color rgb="FFFFFFFF"/>
      <name val="Calibri"/>
      <family val="2"/>
    </font>
    <font>
      <b/>
      <sz val="22"/>
      <color rgb="FF00808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sz val="11"/>
      <color rgb="FF969696"/>
      <name val="Calibri"/>
      <family val="2"/>
    </font>
    <font>
      <sz val="9"/>
      <color rgb="FF969696"/>
      <name val="Calibri"/>
      <family val="2"/>
    </font>
    <font>
      <sz val="12"/>
      <color rgb="FF969696"/>
      <name val="Calibri"/>
      <family val="2"/>
    </font>
    <font>
      <sz val="10"/>
      <color rgb="FF969696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3366FF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 indent="1"/>
    </xf>
    <xf numFmtId="0" fontId="2" fillId="4" borderId="0" xfId="0" applyFont="1" applyFill="1" applyAlignment="1">
      <alignment/>
    </xf>
    <xf numFmtId="164" fontId="3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2" fillId="4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165" fontId="7" fillId="4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 inden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" borderId="0" xfId="0" applyFont="1" applyFill="1" applyAlignment="1">
      <alignment/>
    </xf>
    <xf numFmtId="0" fontId="16" fillId="0" borderId="0" xfId="0" applyFont="1" applyAlignment="1">
      <alignment/>
    </xf>
    <xf numFmtId="165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17" fillId="0" borderId="0" xfId="0" applyFont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F-4E87-AFC5-8B9FC95BAEBA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F-4E87-AFC5-8B9FC95BAEBA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67045358"/>
        <c:axId val="61456838"/>
      </c:barChart>
      <c:catAx>
        <c:axId val="6704535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11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61456838"/>
        <c:crosses val="autoZero"/>
        <c:auto val="1"/>
        <c:lblOffset val="100"/>
        <c:tickLblSkip val="1"/>
        <c:noMultiLvlLbl val="1"/>
      </c:catAx>
      <c:valAx>
        <c:axId val="61456838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67045358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F-47DF-94C3-0B00ADA94AC7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F-47DF-94C3-0B00ADA94AC7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33840630"/>
        <c:axId val="59026054"/>
      </c:barChart>
      <c:catAx>
        <c:axId val="3384063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59026054"/>
        <c:crosses val="autoZero"/>
        <c:auto val="1"/>
        <c:lblOffset val="100"/>
        <c:tickLblSkip val="1"/>
        <c:noMultiLvlLbl val="1"/>
      </c:catAx>
      <c:valAx>
        <c:axId val="59026054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33840630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2-4B58-8F42-9C96310DC69B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2-4B58-8F42-9C96310DC69B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18827415"/>
        <c:axId val="65027235"/>
      </c:barChart>
      <c:catAx>
        <c:axId val="18827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65027235"/>
        <c:crosses val="autoZero"/>
        <c:auto val="1"/>
        <c:lblOffset val="100"/>
        <c:tickLblSkip val="1"/>
        <c:noMultiLvlLbl val="1"/>
      </c:catAx>
      <c:valAx>
        <c:axId val="65027235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18827415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A-4FE6-8487-BF3DC3134441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A-4FE6-8487-BF3DC3134441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16061626"/>
        <c:axId val="20198597"/>
      </c:barChart>
      <c:catAx>
        <c:axId val="1606162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20198597"/>
        <c:crosses val="autoZero"/>
        <c:auto val="1"/>
        <c:lblOffset val="100"/>
        <c:tickLblSkip val="1"/>
        <c:noMultiLvlLbl val="1"/>
      </c:catAx>
      <c:valAx>
        <c:axId val="20198597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2F2F2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16061626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5365</xdr:rowOff>
    </xdr:from>
    <xdr:to>
      <xdr:col>23</xdr:col>
      <xdr:colOff>306705</xdr:colOff>
      <xdr:row>19</xdr:row>
      <xdr:rowOff>0</xdr:rowOff>
    </xdr:to>
    <xdr:graphicFrame macro="">
      <xdr:nvGraphicFramePr>
        <xdr:cNvPr id="1025" name="Chart 1025"/>
        <xdr:cNvGraphicFramePr/>
      </xdr:nvGraphicFramePr>
      <xdr:xfrm>
        <a:off x="619125" y="1314450"/>
        <a:ext cx="116681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7620</xdr:colOff>
      <xdr:row>18</xdr:row>
      <xdr:rowOff>155592</xdr:rowOff>
    </xdr:from>
    <xdr:to>
      <xdr:col>6</xdr:col>
      <xdr:colOff>535305</xdr:colOff>
      <xdr:row>29</xdr:row>
      <xdr:rowOff>155592</xdr:rowOff>
    </xdr:to>
    <xdr:graphicFrame macro="">
      <xdr:nvGraphicFramePr>
        <xdr:cNvPr id="1026" name="Chart 1026"/>
        <xdr:cNvGraphicFramePr/>
      </xdr:nvGraphicFramePr>
      <xdr:xfrm>
        <a:off x="628650" y="4171950"/>
        <a:ext cx="38957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556260</xdr:colOff>
      <xdr:row>18</xdr:row>
      <xdr:rowOff>155592</xdr:rowOff>
    </xdr:from>
    <xdr:to>
      <xdr:col>15</xdr:col>
      <xdr:colOff>386715</xdr:colOff>
      <xdr:row>29</xdr:row>
      <xdr:rowOff>155592</xdr:rowOff>
    </xdr:to>
    <xdr:graphicFrame macro="">
      <xdr:nvGraphicFramePr>
        <xdr:cNvPr id="1027" name="Chart 1027"/>
        <xdr:cNvGraphicFramePr/>
      </xdr:nvGraphicFramePr>
      <xdr:xfrm>
        <a:off x="4543425" y="4171950"/>
        <a:ext cx="385762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401955</xdr:colOff>
      <xdr:row>19</xdr:row>
      <xdr:rowOff>0</xdr:rowOff>
    </xdr:from>
    <xdr:to>
      <xdr:col>23</xdr:col>
      <xdr:colOff>304800</xdr:colOff>
      <xdr:row>30</xdr:row>
      <xdr:rowOff>0</xdr:rowOff>
    </xdr:to>
    <xdr:graphicFrame macro="">
      <xdr:nvGraphicFramePr>
        <xdr:cNvPr id="1028" name="Chart 1028"/>
        <xdr:cNvGraphicFramePr/>
      </xdr:nvGraphicFramePr>
      <xdr:xfrm>
        <a:off x="8420100" y="4200525"/>
        <a:ext cx="38671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92"/>
  <sheetViews>
    <sheetView tabSelected="1" view="pageBreakPreview" zoomScale="75" zoomScaleNormal="100" zoomScaleSheetLayoutView="75" workbookViewId="0" topLeftCell="A1">
      <selection pane="topLeft" activeCell="Z27" sqref="Z27"/>
    </sheetView>
  </sheetViews>
  <sheetFormatPr defaultRowHeight="15" customHeight="1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4.71428571428571" customWidth="1"/>
  </cols>
  <sheetData>
    <row r="1" spans="1:55" ht="65.25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31"/>
      <c r="B2" s="29"/>
      <c r="C2" s="63" t="str">
        <f>'Demand Input'!C8</f>
        <v>Woonsocket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9"/>
      <c r="B31" s="13" t="s">
        <v>23</v>
      </c>
      <c r="C31" s="11"/>
      <c r="D31" s="61" t="s">
        <v>8</v>
      </c>
      <c r="E31" s="61"/>
      <c r="F31" s="16"/>
      <c r="G31" s="61" t="s">
        <v>9</v>
      </c>
      <c r="H31" s="61"/>
      <c r="I31" s="16"/>
      <c r="J31" s="61" t="s">
        <v>10</v>
      </c>
      <c r="K31" s="61"/>
      <c r="L31" s="16"/>
      <c r="M31" s="61" t="s">
        <v>2</v>
      </c>
      <c r="N31" s="61"/>
      <c r="O31" s="16"/>
      <c r="P31" s="61" t="s">
        <v>11</v>
      </c>
      <c r="Q31" s="61"/>
      <c r="R31" s="16"/>
      <c r="S31" s="61" t="s">
        <v>12</v>
      </c>
      <c r="T31" s="61"/>
      <c r="U31" s="16"/>
      <c r="V31" s="61" t="s">
        <v>13</v>
      </c>
      <c r="W31" s="61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9"/>
      <c r="B32" s="12" t="str">
        <f>A62</f>
        <v>Residential Demand (Kgal)</v>
      </c>
      <c r="C32" s="11"/>
      <c r="D32" s="15">
        <f>C64</f>
        <v>0</v>
      </c>
      <c r="E32" s="14">
        <f>B64</f>
        <v>0</v>
      </c>
      <c r="G32" s="15">
        <f>C65</f>
        <v>0</v>
      </c>
      <c r="H32" s="14">
        <f>B65</f>
        <v>0</v>
      </c>
      <c r="J32" s="15">
        <f>C66</f>
        <v>0</v>
      </c>
      <c r="K32" s="14">
        <f>B66</f>
        <v>0</v>
      </c>
      <c r="M32" s="15">
        <f>C67</f>
        <v>0</v>
      </c>
      <c r="N32" s="14">
        <f>B67</f>
        <v>0</v>
      </c>
      <c r="P32" s="15">
        <f>C68</f>
        <v>0</v>
      </c>
      <c r="Q32" s="14">
        <f>B68</f>
        <v>0</v>
      </c>
      <c r="S32" s="15">
        <f>C69</f>
        <v>0</v>
      </c>
      <c r="T32" s="14">
        <f>B69</f>
        <v>0</v>
      </c>
      <c r="V32" s="15">
        <f>C70</f>
        <v>0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9"/>
      <c r="B33" s="12" t="str">
        <f>A73</f>
        <v>Non-Residential Demand (Kgal)</v>
      </c>
      <c r="C33" s="11"/>
      <c r="D33" s="15">
        <f>C75</f>
        <v>0</v>
      </c>
      <c r="E33" s="14">
        <f>B75</f>
        <v>0</v>
      </c>
      <c r="G33" s="15">
        <f>C76</f>
        <v>0</v>
      </c>
      <c r="H33" s="14">
        <f>B76</f>
        <v>0</v>
      </c>
      <c r="J33" s="15">
        <f>C77</f>
        <v>0</v>
      </c>
      <c r="K33" s="14">
        <f>B77</f>
        <v>0</v>
      </c>
      <c r="M33" s="15">
        <f>C78</f>
        <v>0</v>
      </c>
      <c r="N33" s="14">
        <f>B78</f>
        <v>0</v>
      </c>
      <c r="P33" s="15">
        <f>C79</f>
        <v>0</v>
      </c>
      <c r="Q33" s="14">
        <f>B79</f>
        <v>0</v>
      </c>
      <c r="S33" s="15">
        <f>C80</f>
        <v>0</v>
      </c>
      <c r="T33" s="14">
        <f>B80</f>
        <v>0</v>
      </c>
      <c r="V33" s="15">
        <f>C81</f>
        <v>0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4.4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9"/>
      <c r="B35" s="12" t="str">
        <f>"Total Demand ("&amp;'Demand Input'!$C$9&amp;")"</f>
        <v>Total Demand (Kgal)</v>
      </c>
      <c r="C35" s="11"/>
      <c r="D35" s="15">
        <f>SUM(D32:D34)</f>
        <v>0</v>
      </c>
      <c r="E35" s="14">
        <f>SUM(E32:E34)</f>
        <v>0</v>
      </c>
      <c r="G35" s="15">
        <f>SUM(G32:G34)</f>
        <v>0</v>
      </c>
      <c r="H35" s="14">
        <f>SUM(H32:H34)</f>
        <v>0</v>
      </c>
      <c r="J35" s="15">
        <f>SUM(J32:J34)</f>
        <v>0</v>
      </c>
      <c r="K35" s="14">
        <f>SUM(K32:K34)</f>
        <v>0</v>
      </c>
      <c r="M35" s="15">
        <f>SUM(M32:M34)</f>
        <v>0</v>
      </c>
      <c r="N35" s="14">
        <f>SUM(N32:N34)</f>
        <v>0</v>
      </c>
      <c r="P35" s="15">
        <f>SUM(P32:P34)</f>
        <v>0</v>
      </c>
      <c r="Q35" s="14">
        <f>SUM(Q32:Q34)</f>
        <v>0</v>
      </c>
      <c r="S35" s="15">
        <f>SUM(S32:S34)</f>
        <v>0</v>
      </c>
      <c r="T35" s="14">
        <f>SUM(T32:T34)</f>
        <v>0</v>
      </c>
      <c r="V35" s="15">
        <f>SUM(V32:V34)</f>
        <v>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9"/>
      <c r="B36" s="12" t="s">
        <v>14</v>
      </c>
      <c r="C36" s="11"/>
      <c r="D36" s="60" t="e">
        <f>E35/D35-1</f>
        <v>#DIV/0!</v>
      </c>
      <c r="E36" s="60"/>
      <c r="F36" s="19"/>
      <c r="G36" s="60" t="e">
        <f>H35/G35-1</f>
        <v>#DIV/0!</v>
      </c>
      <c r="H36" s="60"/>
      <c r="I36" s="19"/>
      <c r="J36" s="60" t="e">
        <f>K35/J35-1</f>
        <v>#DIV/0!</v>
      </c>
      <c r="K36" s="60"/>
      <c r="L36" s="19"/>
      <c r="M36" s="60" t="e">
        <f>N35/M35-1</f>
        <v>#DIV/0!</v>
      </c>
      <c r="N36" s="60"/>
      <c r="O36" s="19"/>
      <c r="P36" s="60" t="e">
        <f>Q35/P35-1</f>
        <v>#DIV/0!</v>
      </c>
      <c r="Q36" s="60"/>
      <c r="R36" s="19"/>
      <c r="S36" s="60" t="e">
        <f>T35/S35-1</f>
        <v>#DIV/0!</v>
      </c>
      <c r="T36" s="60"/>
      <c r="U36" s="19"/>
      <c r="V36" s="60" t="e">
        <f>W35/V35-1</f>
        <v>#DIV/0!</v>
      </c>
      <c r="W36" s="60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4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4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ht="14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ht="14.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ht="14.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="9" customFormat="1" ht="14.4"/>
    <row r="50" spans="1:5" s="9" customFormat="1" ht="14.4">
      <c r="A50" s="62" t="s">
        <v>24</v>
      </c>
      <c r="B50" s="62"/>
      <c r="C50" s="62"/>
      <c r="D50" s="62"/>
      <c r="E50" s="62"/>
    </row>
    <row r="51" spans="1:5" s="9" customFormat="1" ht="14.4">
      <c r="A51" s="24"/>
      <c r="B51" s="24"/>
      <c r="C51" s="24"/>
      <c r="D51" s="24"/>
      <c r="E51" s="24"/>
    </row>
    <row r="52" ht="14.4">
      <c r="A52" s="7" t="str">
        <f>"Water Produced ("&amp;'Demand Input'!$C$10&amp;")"</f>
        <v>Water Produced (MG)</v>
      </c>
    </row>
    <row r="53" spans="1:4" ht="14.4">
      <c r="A53" s="2" t="s">
        <v>3</v>
      </c>
      <c r="B53" s="3" t="s">
        <v>0</v>
      </c>
      <c r="C53" s="3" t="s">
        <v>1</v>
      </c>
      <c r="D53" t="s">
        <v>7</v>
      </c>
    </row>
    <row r="54" spans="1:21" ht="14.4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si="0" ref="D54:D60">B54/C54</f>
        <v>#DIV/0!</v>
      </c>
      <c r="E54" s="5"/>
      <c r="F54" s="5"/>
      <c r="I54" s="5"/>
      <c r="L54" s="5"/>
      <c r="O54" s="5"/>
      <c r="R54" s="5"/>
      <c r="U54" s="5"/>
    </row>
    <row r="55" spans="1:21" ht="14.4">
      <c r="A55" s="1" t="s">
        <v>9</v>
      </c>
      <c r="B55" s="23">
        <f>'Demand Input'!F32</f>
        <v>103.589</v>
      </c>
      <c r="C55" s="23">
        <f>'Demand Input'!D32</f>
        <v>113.435</v>
      </c>
      <c r="D55" s="5">
        <f t="shared" si="0"/>
        <v>0.91320139286816238</v>
      </c>
      <c r="E55" s="5"/>
      <c r="F55" s="5"/>
      <c r="I55" s="5"/>
      <c r="L55" s="5"/>
      <c r="O55" s="5"/>
      <c r="R55" s="5"/>
      <c r="U55" s="5"/>
    </row>
    <row r="56" spans="1:21" ht="14.4">
      <c r="A56" s="1" t="s">
        <v>10</v>
      </c>
      <c r="B56" s="23">
        <f>'Demand Input'!F33</f>
        <v>102.234</v>
      </c>
      <c r="C56" s="23">
        <f>'Demand Input'!D33</f>
        <v>110.378</v>
      </c>
      <c r="D56" s="5">
        <f t="shared" si="0"/>
        <v>0.92621718095997385</v>
      </c>
      <c r="E56" s="5"/>
      <c r="F56" s="5"/>
      <c r="I56" s="5"/>
      <c r="L56" s="5"/>
      <c r="O56" s="5"/>
      <c r="R56" s="5"/>
      <c r="U56" s="5"/>
    </row>
    <row r="57" spans="1:21" ht="14.4">
      <c r="A57" s="1" t="s">
        <v>2</v>
      </c>
      <c r="B57" s="23">
        <f>'Demand Input'!F34</f>
        <v>112.97</v>
      </c>
      <c r="C57" s="23">
        <f>'Demand Input'!D34</f>
        <v>118.45</v>
      </c>
      <c r="D57" s="5">
        <f t="shared" si="0"/>
        <v>0.95373575348248207</v>
      </c>
      <c r="E57" s="5"/>
      <c r="F57" s="5"/>
      <c r="I57" s="5"/>
      <c r="L57" s="5"/>
      <c r="O57" s="5"/>
      <c r="R57" s="5"/>
      <c r="U57" s="5"/>
    </row>
    <row r="58" spans="1:21" ht="14.4">
      <c r="A58" s="1" t="s">
        <v>11</v>
      </c>
      <c r="B58" s="23">
        <f>'Demand Input'!F35</f>
        <v>135.77420000000001</v>
      </c>
      <c r="C58" s="23">
        <f>'Demand Input'!D35</f>
        <v>129.16560000000001</v>
      </c>
      <c r="D58" s="5">
        <f t="shared" si="0"/>
        <v>1.051163777352484</v>
      </c>
      <c r="E58" s="5"/>
      <c r="F58" s="5"/>
      <c r="I58" s="5"/>
      <c r="L58" s="5"/>
      <c r="O58" s="5"/>
      <c r="R58" s="5"/>
      <c r="U58" s="5"/>
    </row>
    <row r="59" spans="1:21" ht="14.4">
      <c r="A59" s="1" t="s">
        <v>12</v>
      </c>
      <c r="B59" s="23">
        <f>'Demand Input'!F36</f>
        <v>142.69</v>
      </c>
      <c r="C59" s="23">
        <f>'Demand Input'!D36</f>
        <v>144.40600000000001</v>
      </c>
      <c r="D59" s="5">
        <f t="shared" si="0"/>
        <v>0.98811683725052968</v>
      </c>
      <c r="E59" s="5"/>
      <c r="F59" s="5"/>
      <c r="I59" s="5"/>
      <c r="L59" s="5"/>
      <c r="O59" s="5"/>
      <c r="R59" s="5"/>
      <c r="U59" s="5"/>
    </row>
    <row r="60" spans="1:21" ht="14.4">
      <c r="A60" s="1" t="s">
        <v>13</v>
      </c>
      <c r="B60" s="23">
        <f>'Demand Input'!F37</f>
        <v>141.83500000000001</v>
      </c>
      <c r="C60" s="23">
        <f>'Demand Input'!D37</f>
        <v>136.15799999999999</v>
      </c>
      <c r="D60" s="5">
        <f t="shared" si="0"/>
        <v>1.0416942081992979</v>
      </c>
      <c r="E60" s="5"/>
      <c r="F60" s="5"/>
      <c r="I60" s="5"/>
      <c r="L60" s="5"/>
      <c r="O60" s="5"/>
      <c r="R60" s="5"/>
      <c r="U60" s="5"/>
    </row>
    <row r="62" ht="14.4">
      <c r="A62" s="7" t="str">
        <f>"Residential Demand ("&amp;'Demand Input'!$C$9&amp;")"</f>
        <v>Residential Demand (Kgal)</v>
      </c>
    </row>
    <row r="63" spans="1:3" ht="14.4">
      <c r="A63" s="2" t="s">
        <v>3</v>
      </c>
      <c r="B63" s="3" t="s">
        <v>0</v>
      </c>
      <c r="C63" s="3" t="s">
        <v>1</v>
      </c>
    </row>
    <row r="64" spans="1:21" ht="14.4">
      <c r="A64" s="1" t="s">
        <v>8</v>
      </c>
      <c r="B64" s="6">
        <f>'Demand Input'!F18</f>
        <v>0</v>
      </c>
      <c r="C64" s="6">
        <f>'Demand Input'!B18</f>
        <v>0</v>
      </c>
      <c r="D64" s="4" t="e">
        <f t="shared" si="1" ref="D64:D70">B64/C64</f>
        <v>#DIV/0!</v>
      </c>
      <c r="E64" s="4"/>
      <c r="F64" s="4"/>
      <c r="I64" s="4"/>
      <c r="L64" s="4"/>
      <c r="O64" s="4"/>
      <c r="R64" s="4"/>
      <c r="U64" s="4"/>
    </row>
    <row r="65" spans="1:21" ht="14.4">
      <c r="A65" s="1" t="s">
        <v>9</v>
      </c>
      <c r="B65" s="6">
        <f>'Demand Input'!F19</f>
        <v>0</v>
      </c>
      <c r="C65" s="6">
        <f>'Demand Input'!B19</f>
        <v>0</v>
      </c>
      <c r="D65" s="4" t="e">
        <f t="shared" si="1"/>
        <v>#DIV/0!</v>
      </c>
      <c r="E65" s="4"/>
      <c r="F65" s="4"/>
      <c r="I65" s="4"/>
      <c r="L65" s="4"/>
      <c r="O65" s="4"/>
      <c r="R65" s="4"/>
      <c r="U65" s="4"/>
    </row>
    <row r="66" spans="1:21" ht="14.4">
      <c r="A66" s="1" t="s">
        <v>10</v>
      </c>
      <c r="B66" s="6">
        <f>'Demand Input'!F20</f>
        <v>0</v>
      </c>
      <c r="C66" s="6">
        <f>'Demand Input'!B20</f>
        <v>0</v>
      </c>
      <c r="D66" s="4" t="e">
        <f t="shared" si="1"/>
        <v>#DIV/0!</v>
      </c>
      <c r="E66" s="4"/>
      <c r="F66" s="4"/>
      <c r="I66" s="4"/>
      <c r="L66" s="4"/>
      <c r="O66" s="4"/>
      <c r="R66" s="4"/>
      <c r="U66" s="4"/>
    </row>
    <row r="67" spans="1:21" ht="14.4">
      <c r="A67" s="1" t="s">
        <v>2</v>
      </c>
      <c r="B67" s="6">
        <f>'Demand Input'!F21</f>
        <v>0</v>
      </c>
      <c r="C67" s="6">
        <f>'Demand Input'!B21</f>
        <v>0</v>
      </c>
      <c r="D67" s="4" t="e">
        <f t="shared" si="1"/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1" t="s">
        <v>11</v>
      </c>
      <c r="B68" s="6">
        <f>'Demand Input'!F22</f>
        <v>0</v>
      </c>
      <c r="C68" s="6">
        <f>'Demand Input'!B22</f>
        <v>0</v>
      </c>
      <c r="D68" s="4" t="e">
        <f t="shared" si="1"/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1" t="s">
        <v>12</v>
      </c>
      <c r="B69" s="6">
        <f>'Demand Input'!F23</f>
        <v>0</v>
      </c>
      <c r="C69" s="6">
        <f>'Demand Input'!B23</f>
        <v>0</v>
      </c>
      <c r="D69" s="4" t="e">
        <f t="shared" si="1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1" t="s">
        <v>13</v>
      </c>
      <c r="B70" s="6">
        <f>'Demand Input'!F24</f>
        <v>0</v>
      </c>
      <c r="C70" s="6">
        <f>'Demand Input'!B24</f>
        <v>0</v>
      </c>
      <c r="D70" s="4" t="e">
        <f t="shared" si="1"/>
        <v>#DIV/0!</v>
      </c>
      <c r="E70" s="4"/>
      <c r="F70" s="4"/>
      <c r="I70" s="4"/>
      <c r="L70" s="4"/>
      <c r="O70" s="4"/>
      <c r="R70" s="4"/>
      <c r="U70" s="4"/>
    </row>
    <row r="73" ht="14.4">
      <c r="A73" s="7" t="str">
        <f>"Non-Residential Demand ("&amp;'Demand Input'!$C$9&amp;")"</f>
        <v>Non-Residential Demand (Kgal)</v>
      </c>
    </row>
    <row r="74" spans="1:3" ht="14.4">
      <c r="A74" s="2" t="s">
        <v>3</v>
      </c>
      <c r="B74" s="3" t="s">
        <v>0</v>
      </c>
      <c r="C74" s="3" t="s">
        <v>1</v>
      </c>
    </row>
    <row r="75" spans="1:21" ht="14.4">
      <c r="A75" s="1" t="s">
        <v>8</v>
      </c>
      <c r="B75" s="6">
        <f>'Demand Input'!G18</f>
        <v>0</v>
      </c>
      <c r="C75" s="6">
        <f>'Demand Input'!C18</f>
        <v>0</v>
      </c>
      <c r="D75" s="4" t="e">
        <f t="shared" si="2" ref="D75:D81">B75/C75</f>
        <v>#DIV/0!</v>
      </c>
      <c r="E75" s="4"/>
      <c r="F75" s="4"/>
      <c r="I75" s="4"/>
      <c r="L75" s="4"/>
      <c r="O75" s="4"/>
      <c r="R75" s="4"/>
      <c r="U75" s="4"/>
    </row>
    <row r="76" spans="1:21" ht="14.4">
      <c r="A76" s="1" t="s">
        <v>9</v>
      </c>
      <c r="B76" s="6">
        <f>'Demand Input'!G19</f>
        <v>0</v>
      </c>
      <c r="C76" s="6">
        <f>'Demand Input'!C19</f>
        <v>0</v>
      </c>
      <c r="D76" s="4" t="e">
        <f t="shared" si="2"/>
        <v>#DIV/0!</v>
      </c>
      <c r="E76" s="4"/>
      <c r="F76" s="4"/>
      <c r="I76" s="4"/>
      <c r="L76" s="4"/>
      <c r="O76" s="4"/>
      <c r="R76" s="4"/>
      <c r="U76" s="4"/>
    </row>
    <row r="77" spans="1:21" ht="14.4">
      <c r="A77" s="1" t="s">
        <v>10</v>
      </c>
      <c r="B77" s="6">
        <f>'Demand Input'!G20</f>
        <v>0</v>
      </c>
      <c r="C77" s="6">
        <f>'Demand Input'!C20</f>
        <v>0</v>
      </c>
      <c r="D77" s="4" t="e">
        <f t="shared" si="2"/>
        <v>#DIV/0!</v>
      </c>
      <c r="E77" s="4"/>
      <c r="F77" s="4"/>
      <c r="I77" s="4"/>
      <c r="L77" s="4"/>
      <c r="O77" s="4"/>
      <c r="R77" s="4"/>
      <c r="U77" s="4"/>
    </row>
    <row r="78" spans="1:21" ht="14.4">
      <c r="A78" s="1" t="s">
        <v>2</v>
      </c>
      <c r="B78" s="6">
        <f>'Demand Input'!G21</f>
        <v>0</v>
      </c>
      <c r="C78" s="6">
        <f>'Demand Input'!C21</f>
        <v>0</v>
      </c>
      <c r="D78" s="4" t="e">
        <f t="shared" si="2"/>
        <v>#DIV/0!</v>
      </c>
      <c r="E78" s="4"/>
      <c r="F78" s="4"/>
      <c r="I78" s="4"/>
      <c r="L78" s="4"/>
      <c r="O78" s="4"/>
      <c r="R78" s="4"/>
      <c r="U78" s="4"/>
    </row>
    <row r="79" spans="1:21" ht="14.4">
      <c r="A79" s="1" t="s">
        <v>11</v>
      </c>
      <c r="B79" s="6">
        <f>'Demand Input'!G22</f>
        <v>0</v>
      </c>
      <c r="C79" s="6">
        <f>'Demand Input'!C22</f>
        <v>0</v>
      </c>
      <c r="D79" s="4" t="e">
        <f t="shared" si="2"/>
        <v>#DIV/0!</v>
      </c>
      <c r="E79" s="4"/>
      <c r="F79" s="4"/>
      <c r="I79" s="4"/>
      <c r="L79" s="4"/>
      <c r="O79" s="4"/>
      <c r="R79" s="4"/>
      <c r="U79" s="4"/>
    </row>
    <row r="80" spans="1:21" ht="14.4">
      <c r="A80" s="1" t="s">
        <v>12</v>
      </c>
      <c r="B80" s="6">
        <f>'Demand Input'!G23</f>
        <v>0</v>
      </c>
      <c r="C80" s="6">
        <f>'Demand Input'!C23</f>
        <v>0</v>
      </c>
      <c r="D80" s="4" t="e">
        <f t="shared" si="2"/>
        <v>#DIV/0!</v>
      </c>
      <c r="E80" s="4"/>
      <c r="F80" s="4"/>
      <c r="I80" s="4"/>
      <c r="L80" s="4"/>
      <c r="O80" s="4"/>
      <c r="R80" s="4"/>
      <c r="U80" s="4"/>
    </row>
    <row r="81" spans="1:21" ht="14.4">
      <c r="A81" s="1" t="s">
        <v>13</v>
      </c>
      <c r="B81" s="6">
        <f>'Demand Input'!G24</f>
        <v>0</v>
      </c>
      <c r="C81" s="6">
        <f>'Demand Input'!C24</f>
        <v>0</v>
      </c>
      <c r="D81" s="4" t="e">
        <f t="shared" si="2"/>
        <v>#DIV/0!</v>
      </c>
      <c r="E81" s="4"/>
      <c r="F81" s="4"/>
      <c r="I81" s="4"/>
      <c r="L81" s="4"/>
      <c r="O81" s="4"/>
      <c r="R81" s="4"/>
      <c r="U81" s="4"/>
    </row>
    <row r="84" ht="14.4">
      <c r="A84" s="7" t="str">
        <f>"Wholesale Demand ("&amp;'Demand Input'!$C$9&amp;")"</f>
        <v>Wholesale Demand (Kgal)</v>
      </c>
    </row>
    <row r="85" spans="1:3" ht="14.4">
      <c r="A85" s="2" t="s">
        <v>3</v>
      </c>
      <c r="B85" s="3" t="s">
        <v>0</v>
      </c>
      <c r="C85" s="3" t="s">
        <v>1</v>
      </c>
    </row>
    <row r="86" spans="1:21" ht="14.4">
      <c r="A86" s="1" t="s">
        <v>8</v>
      </c>
      <c r="B86" s="6">
        <f>'Demand Input'!H18</f>
        <v>0</v>
      </c>
      <c r="C86" s="6">
        <f>'Demand Input'!D18</f>
        <v>0</v>
      </c>
      <c r="D86" s="4" t="e">
        <f t="shared" si="3" ref="D86:D92">B86/C86</f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si="3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ht="14.4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ht="14.4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ht="14.4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682609375" right="0.682609375" top="0.7313671875" bottom="0.7313671875" header="0.292546875" footer="0.292546875"/>
  <pageSetup orientation="portrait" scale="48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S289"/>
  <sheetViews>
    <sheetView showGridLines="0" view="pageBreakPreview" zoomScale="75" zoomScaleNormal="100" zoomScaleSheetLayoutView="75" workbookViewId="0" topLeftCell="A13">
      <selection pane="topLeft" activeCell="F42" sqref="F42"/>
    </sheetView>
  </sheetViews>
  <sheetFormatPr defaultColWidth="9.109375" defaultRowHeight="15" customHeight="1"/>
  <cols>
    <col min="1" max="1" width="11.8571428571429" style="8" customWidth="1"/>
    <col min="2" max="4" width="18.2857142857143" style="8" customWidth="1"/>
    <col min="5" max="5" width="1.85714285714286" style="8" customWidth="1"/>
    <col min="6" max="8" width="18.2857142857143" style="8" customWidth="1"/>
    <col min="9" max="16384" width="9.14285714285714" style="8"/>
  </cols>
  <sheetData>
    <row r="1" spans="1:71" ht="15" customHeight="1">
      <c r="A1" s="67" t="s">
        <v>22</v>
      </c>
      <c r="B1" s="68"/>
      <c r="C1" s="68"/>
      <c r="D1" s="68"/>
      <c r="E1" s="68"/>
      <c r="F1" s="68"/>
      <c r="G1" s="68"/>
      <c r="H1" s="68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>
      <c r="A2" s="68"/>
      <c r="B2" s="68"/>
      <c r="C2" s="68"/>
      <c r="D2" s="68"/>
      <c r="E2" s="68"/>
      <c r="F2" s="68"/>
      <c r="G2" s="68"/>
      <c r="H2" s="68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>
      <c r="A3" s="68"/>
      <c r="B3" s="68"/>
      <c r="C3" s="68"/>
      <c r="D3" s="68"/>
      <c r="E3" s="68"/>
      <c r="F3" s="68"/>
      <c r="G3" s="68"/>
      <c r="H3" s="6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>
      <c r="A4" s="68"/>
      <c r="B4" s="68"/>
      <c r="C4" s="68"/>
      <c r="D4" s="68"/>
      <c r="E4" s="68"/>
      <c r="F4" s="68"/>
      <c r="G4" s="68"/>
      <c r="H4" s="6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>
      <c r="A5" s="34"/>
      <c r="B5" s="34"/>
      <c r="C5" s="69" t="str">
        <f>C8</f>
        <v>Woonsocket Water Division</v>
      </c>
      <c r="D5" s="69"/>
      <c r="E5" s="69"/>
      <c r="F5" s="69"/>
      <c r="G5" s="69"/>
      <c r="H5" s="6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>
      <c r="A6" s="34"/>
      <c r="B6" s="34"/>
      <c r="C6" s="69"/>
      <c r="D6" s="69"/>
      <c r="E6" s="69"/>
      <c r="F6" s="69"/>
      <c r="G6" s="69"/>
      <c r="H6" s="6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ht="14.4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ht="14.4">
      <c r="A8" s="35"/>
      <c r="B8" s="36" t="s">
        <v>20</v>
      </c>
      <c r="C8" s="71" t="s">
        <v>49</v>
      </c>
      <c r="D8" s="71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ht="14.4">
      <c r="A9" s="35"/>
      <c r="B9" s="36" t="s">
        <v>15</v>
      </c>
      <c r="C9" s="71" t="s">
        <v>47</v>
      </c>
      <c r="D9" s="71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ht="14.4">
      <c r="A10" s="35"/>
      <c r="B10" s="36" t="s">
        <v>19</v>
      </c>
      <c r="C10" s="71" t="s">
        <v>46</v>
      </c>
      <c r="D10" s="71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>
      <c r="A12" s="37"/>
      <c r="B12" s="66"/>
      <c r="C12" s="66"/>
      <c r="D12" s="66"/>
      <c r="E12" s="66"/>
      <c r="F12" s="66"/>
      <c r="G12" s="66"/>
      <c r="H12" s="66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>
      <c r="A14" s="38"/>
      <c r="B14" s="70" t="str">
        <f>"Input Customer Demand ("&amp;C9&amp;")"</f>
        <v>Input Customer Demand (Kgal)</v>
      </c>
      <c r="C14" s="70"/>
      <c r="D14" s="70"/>
      <c r="E14" s="70"/>
      <c r="F14" s="70"/>
      <c r="G14" s="70"/>
      <c r="H14" s="7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14.4">
      <c r="A15" s="38"/>
      <c r="B15" s="64" t="s">
        <v>16</v>
      </c>
      <c r="C15" s="64"/>
      <c r="D15" s="64"/>
      <c r="E15" s="64"/>
      <c r="F15" s="64"/>
      <c r="G15" s="64"/>
      <c r="H15" s="6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ht="14.4">
      <c r="A16" s="37"/>
      <c r="B16" s="72" t="s">
        <v>18</v>
      </c>
      <c r="C16" s="72"/>
      <c r="D16" s="72"/>
      <c r="E16" s="37"/>
      <c r="F16" s="72" t="s">
        <v>17</v>
      </c>
      <c r="G16" s="72"/>
      <c r="H16" s="72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ht="14.4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ht="14.4">
      <c r="A18" s="43" t="s">
        <v>8</v>
      </c>
      <c r="B18" s="21"/>
      <c r="C18" s="21"/>
      <c r="D18" s="21"/>
      <c r="E18" s="22"/>
      <c r="F18" s="21"/>
      <c r="G18" s="21"/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14.4">
      <c r="A19" s="43" t="s">
        <v>9</v>
      </c>
      <c r="B19" s="21"/>
      <c r="C19" s="21"/>
      <c r="D19" s="21"/>
      <c r="E19" s="22"/>
      <c r="F19" s="21"/>
      <c r="G19" s="21"/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14.4">
      <c r="A20" s="43" t="s">
        <v>10</v>
      </c>
      <c r="B20" s="21"/>
      <c r="C20" s="21"/>
      <c r="D20" s="21"/>
      <c r="E20" s="22"/>
      <c r="F20" s="21"/>
      <c r="G20" s="21"/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14.4">
      <c r="A21" s="43" t="s">
        <v>2</v>
      </c>
      <c r="B21" s="21"/>
      <c r="C21" s="21"/>
      <c r="D21" s="21"/>
      <c r="E21" s="22"/>
      <c r="F21" s="21"/>
      <c r="G21" s="21"/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14.4">
      <c r="A22" s="43" t="s">
        <v>11</v>
      </c>
      <c r="B22" s="21"/>
      <c r="C22" s="21"/>
      <c r="D22" s="21"/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14.4">
      <c r="A23" s="43" t="s">
        <v>12</v>
      </c>
      <c r="B23" s="21"/>
      <c r="C23" s="21"/>
      <c r="D23" s="21"/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14.4">
      <c r="A24" s="43" t="s">
        <v>13</v>
      </c>
      <c r="B24" s="21"/>
      <c r="C24" s="21"/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>
      <c r="A26" s="37"/>
      <c r="B26" s="65"/>
      <c r="C26" s="65"/>
      <c r="D26" s="65"/>
      <c r="E26" s="65"/>
      <c r="F26" s="65"/>
      <c r="G26" s="65"/>
      <c r="H26" s="65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>
      <c r="A28" s="38"/>
      <c r="B28" s="70" t="str">
        <f>"Input Water Produced ("&amp;C10&amp;")"</f>
        <v>Input Water Produced (MG)</v>
      </c>
      <c r="C28" s="70"/>
      <c r="D28" s="70"/>
      <c r="E28" s="70"/>
      <c r="F28" s="70"/>
      <c r="G28" s="70"/>
      <c r="H28" s="70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14.4">
      <c r="A29" s="38"/>
      <c r="B29" s="64" t="s">
        <v>21</v>
      </c>
      <c r="C29" s="64"/>
      <c r="D29" s="64"/>
      <c r="E29" s="64"/>
      <c r="F29" s="64"/>
      <c r="G29" s="64"/>
      <c r="H29" s="64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14.4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4.4">
      <c r="A32" s="38"/>
      <c r="B32" s="35"/>
      <c r="C32" s="43" t="s">
        <v>9</v>
      </c>
      <c r="D32" s="20">
        <v>113.435</v>
      </c>
      <c r="E32" s="44"/>
      <c r="F32" s="20">
        <v>103.589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14.4">
      <c r="A33" s="38"/>
      <c r="B33" s="35"/>
      <c r="C33" s="43" t="s">
        <v>10</v>
      </c>
      <c r="D33" s="20">
        <v>110.378</v>
      </c>
      <c r="E33" s="44"/>
      <c r="F33" s="20">
        <v>102.234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14.4">
      <c r="A34" s="38"/>
      <c r="B34" s="35"/>
      <c r="C34" s="43" t="s">
        <v>2</v>
      </c>
      <c r="D34" s="20">
        <v>118.45</v>
      </c>
      <c r="E34" s="44"/>
      <c r="F34" s="20">
        <v>112.97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14.4">
      <c r="A35" s="38"/>
      <c r="B35" s="35"/>
      <c r="C35" s="43" t="s">
        <v>11</v>
      </c>
      <c r="D35" s="20">
        <v>129.16560000000001</v>
      </c>
      <c r="E35" s="44"/>
      <c r="F35" s="20">
        <v>135.77420000000001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4.4">
      <c r="A36" s="38"/>
      <c r="B36" s="35"/>
      <c r="C36" s="43" t="s">
        <v>12</v>
      </c>
      <c r="D36" s="20">
        <v>144.40600000000001</v>
      </c>
      <c r="E36" s="44"/>
      <c r="F36" s="20">
        <v>142.69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4.4">
      <c r="A37" s="38"/>
      <c r="B37" s="35"/>
      <c r="C37" s="43" t="s">
        <v>13</v>
      </c>
      <c r="D37" s="20">
        <v>136.15799999999999</v>
      </c>
      <c r="E37" s="44"/>
      <c r="F37" s="20">
        <v>141.83500000000001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ht="14.4">
      <c r="A38" s="38"/>
      <c r="B38" s="35"/>
      <c r="C38" s="43" t="s">
        <v>50</v>
      </c>
      <c r="D38" s="20">
        <v>125.367</v>
      </c>
      <c r="E38" s="44"/>
      <c r="F38" s="20">
        <v>126.166</v>
      </c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s="10" customFormat="1" ht="14.4">
      <c r="A39" s="38"/>
      <c r="B39" s="37"/>
      <c r="C39" s="43" t="s">
        <v>51</v>
      </c>
      <c r="D39" s="20">
        <v>125.83</v>
      </c>
      <c r="E39" s="44"/>
      <c r="F39" s="20">
        <v>123.18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s="10" customFormat="1" ht="14.4">
      <c r="A40" s="38"/>
      <c r="B40" s="37"/>
      <c r="C40" s="43" t="s">
        <v>52</v>
      </c>
      <c r="D40" s="20">
        <v>103.57</v>
      </c>
      <c r="E40" s="44"/>
      <c r="F40" s="20">
        <v>104.24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s="10" customFormat="1" ht="14.4">
      <c r="A41" s="38"/>
      <c r="B41" s="37"/>
      <c r="C41" s="43" t="s">
        <v>54</v>
      </c>
      <c r="D41" s="20">
        <v>113.60</v>
      </c>
      <c r="E41" s="44"/>
      <c r="F41" s="20">
        <v>111.67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4.4">
      <c r="A42" s="35"/>
      <c r="B42" s="35"/>
      <c r="C42" s="35"/>
      <c r="D42" s="29"/>
      <c r="E42" s="29"/>
      <c r="F42" s="29"/>
      <c r="G42" s="29"/>
      <c r="H42" s="29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ht="14.4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ht="14.4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ht="14.4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ht="14.4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ht="14.4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ht="14.4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ht="14.4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14.4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14.4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14.4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14.4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14.4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14.4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14.4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14.4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14.4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14.4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14.4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14.4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4.4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14.4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14.4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ht="14.4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ht="14.4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ht="14.4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9:71" ht="14.4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9:71" ht="14.4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9:71" ht="14.4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9:71" ht="14.4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9:71" ht="14.4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9:71" ht="14.4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9:71" ht="14.4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9:71" ht="14.4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9:71" ht="14.4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9:71" ht="14.4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9:71" ht="14.4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9:71" ht="14.4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9:71" ht="14.4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ht="14.4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ht="14.4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ht="14.4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ht="14.4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ht="14.4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ht="14.4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ht="14.4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ht="14.4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ht="14.4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ht="14.4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ht="14.4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ht="14.4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ht="14.4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ht="14.4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ht="14.4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ht="14.4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ht="14.4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ht="14.4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ht="14.4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ht="14.4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ht="14.4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ht="14.4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ht="14.4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ht="14.4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ht="14.4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ht="14.4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ht="14.4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ht="14.4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ht="14.4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ht="14.4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ht="14.4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ht="14.4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ht="14.4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ht="14.4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ht="14.4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ht="14.4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ht="14.4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ht="14.4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ht="14.4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ht="14.4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ht="14.4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ht="14.4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ht="14.4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ht="14.4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ht="14.4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ht="14.4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ht="14.4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ht="14.4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ht="14.4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ht="14.4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ht="14.4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ht="14.4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ht="14.4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ht="14.4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ht="14.4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ht="14.4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ht="14.4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ht="14.4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ht="14.4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ht="14.4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ht="14.4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ht="14.4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ht="14.4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ht="14.4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ht="14.4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ht="14.4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ht="14.4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ht="14.4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ht="14.4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ht="14.4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ht="14.4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ht="14.4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ht="14.4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ht="14.4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ht="14.4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ht="14.4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ht="14.4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ht="14.4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ht="14.4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ht="14.4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ht="14.4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ht="14.4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ht="14.4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ht="14.4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ht="14.4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ht="14.4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ht="14.4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ht="14.4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ht="14.4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ht="14.4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ht="14.4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ht="14.4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ht="14.4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ht="14.4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ht="14.4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ht="14.4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ht="14.4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ht="14.4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ht="14.4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ht="14.4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ht="14.4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ht="14.4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ht="14.4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ht="14.4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ht="14.4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ht="14.4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ht="14.4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ht="14.4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ht="14.4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ht="14.4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ht="14.4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ht="14.4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ht="14.4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ht="14.4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ht="14.4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ht="14.4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ht="14.4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ht="14.4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ht="14.4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ht="14.4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ht="14.4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ht="14.4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ht="14.4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ht="14.4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ht="14.4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ht="14.4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ht="14.4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ht="14.4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ht="14.4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ht="14.4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ht="14.4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ht="14.4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ht="14.4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ht="14.4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ht="14.4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ht="14.4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ht="14.4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ht="14.4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ht="14.4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ht="14.4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ht="14.4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ht="14.4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ht="14.4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ht="14.4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ht="14.4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ht="14.4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ht="14.4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ht="14.4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ht="14.4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ht="14.4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ht="14.4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ht="14.4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ht="14.4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ht="14.4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ht="14.4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ht="14.4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ht="14.4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ht="14.4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ht="14.4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ht="14.4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ht="14.4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ht="14.4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ht="14.4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ht="14.4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ht="14.4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ht="14.4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ht="14.4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ht="14.4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ht="14.4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ht="14.4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ht="14.4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ht="14.4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ht="14.4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ht="14.4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ht="14.4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ht="14.4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ht="14.4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ht="14.4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ht="14.4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ht="14.4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ht="14.4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ht="14.4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ht="14.4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ht="14.4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ht="14.4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ht="14.4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ht="14.4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ht="14.4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ht="14.4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ht="14.4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ht="14.4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ht="14.4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ht="14.4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ht="14.4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ht="14.4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ht="14.4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ht="14.4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ht="14.4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ht="14.4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ht="14.4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ht="14.4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ht="14.4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ht="14.4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ht="14.4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ht="14.4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ht="14.4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ht="14.4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ht="14.4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ht="14.4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pageMargins left="0.682609375" right="0.682609375" top="0.7313671875" bottom="0.7313671875" header="0.292546875" footer="0.292546875"/>
  <pageSetup orientation="portrait" scale="7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81"/>
  <sheetViews>
    <sheetView view="pageBreakPreview" zoomScale="75" zoomScaleNormal="100" zoomScaleSheetLayoutView="75" workbookViewId="0" topLeftCell="C31">
      <selection pane="topLeft" activeCell="K17" sqref="K17"/>
    </sheetView>
  </sheetViews>
  <sheetFormatPr defaultColWidth="9.109375" defaultRowHeight="15" customHeight="1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4" width="3.85714285714286" style="8" customWidth="1"/>
    <col min="15" max="15" width="15.8571428571429" style="8" customWidth="1"/>
    <col min="16" max="21" width="9.14285714285714" style="32"/>
    <col min="22" max="16384" width="9.14285714285714" style="8"/>
  </cols>
  <sheetData>
    <row r="1" spans="1:26" ht="23.4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ht="14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ht="14.4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ht="14.4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ht="14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6:26" ht="14.4">
      <c r="P7" s="8"/>
      <c r="V7" s="32"/>
      <c r="W7" s="32"/>
      <c r="X7" s="32"/>
      <c r="Y7" s="32"/>
      <c r="Z7" s="32"/>
    </row>
    <row r="8" spans="3:26" ht="14.4">
      <c r="C8" s="54" t="s">
        <v>54</v>
      </c>
      <c r="E8" s="27">
        <v>0</v>
      </c>
      <c r="G8" s="27">
        <v>1472652.08</v>
      </c>
      <c r="H8" s="53"/>
      <c r="I8" s="51">
        <v>0</v>
      </c>
      <c r="K8" s="27">
        <v>702163.04</v>
      </c>
      <c r="M8" s="27"/>
      <c r="O8" s="27">
        <f>SUM(E8,G8,I8,K8,M8)</f>
        <v>2174815.12</v>
      </c>
      <c r="P8" s="8"/>
      <c r="V8" s="32"/>
      <c r="W8" s="32"/>
      <c r="X8" s="32"/>
      <c r="Y8" s="32"/>
      <c r="Z8" s="32"/>
    </row>
    <row r="9" spans="3:26" ht="14.4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48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P9" s="8"/>
      <c r="V9" s="32"/>
      <c r="W9" s="32"/>
      <c r="X9" s="32"/>
      <c r="Y9" s="32"/>
      <c r="Z9" s="32"/>
    </row>
    <row r="10" spans="16:26" ht="14.4">
      <c r="P10" s="8"/>
      <c r="V10" s="32"/>
      <c r="W10" s="32"/>
      <c r="X10" s="32"/>
      <c r="Y10" s="32"/>
      <c r="Z10" s="32"/>
    </row>
    <row r="11" spans="16:26" ht="14.4">
      <c r="P11" s="8"/>
      <c r="V11" s="32"/>
      <c r="W11" s="32"/>
      <c r="X11" s="32"/>
      <c r="Y11" s="32"/>
      <c r="Z11" s="32"/>
    </row>
    <row r="12" spans="3:26" ht="14.4">
      <c r="C12" s="54" t="s">
        <v>52</v>
      </c>
      <c r="D12" s="10"/>
      <c r="E12" s="27">
        <v>3280983.14</v>
      </c>
      <c r="F12" s="10"/>
      <c r="G12" s="27">
        <v>0</v>
      </c>
      <c r="H12" s="53"/>
      <c r="I12" s="51">
        <v>0</v>
      </c>
      <c r="J12" s="10"/>
      <c r="K12" s="27">
        <v>835598.86</v>
      </c>
      <c r="L12" s="10"/>
      <c r="M12" s="27"/>
      <c r="N12" s="10"/>
      <c r="O12" s="27">
        <f>SUM(E12,G12,I12,K12,M12)</f>
        <v>4116582</v>
      </c>
      <c r="P12" s="8"/>
      <c r="V12" s="32"/>
      <c r="W12" s="32"/>
      <c r="X12" s="32"/>
      <c r="Y12" s="32"/>
      <c r="Z12" s="32"/>
    </row>
    <row r="13" spans="3:26" ht="14.4">
      <c r="C13" s="26" t="s">
        <v>34</v>
      </c>
      <c r="D13" s="26"/>
      <c r="E13" s="26" t="s">
        <v>29</v>
      </c>
      <c r="F13" s="26"/>
      <c r="G13" s="26" t="s">
        <v>30</v>
      </c>
      <c r="H13" s="26"/>
      <c r="I13" s="26" t="s">
        <v>48</v>
      </c>
      <c r="J13" s="26"/>
      <c r="K13" s="26" t="s">
        <v>31</v>
      </c>
      <c r="L13" s="26"/>
      <c r="M13" s="26" t="s">
        <v>32</v>
      </c>
      <c r="N13" s="26"/>
      <c r="O13" s="26" t="s">
        <v>33</v>
      </c>
      <c r="P13" s="8"/>
      <c r="V13" s="32"/>
      <c r="W13" s="32"/>
      <c r="X13" s="32"/>
      <c r="Y13" s="32"/>
      <c r="Z13" s="32"/>
    </row>
    <row r="14" spans="16:26" ht="14.4">
      <c r="P14" s="8"/>
      <c r="V14" s="32"/>
      <c r="W14" s="32"/>
      <c r="X14" s="32"/>
      <c r="Y14" s="32"/>
      <c r="Z14" s="32"/>
    </row>
    <row r="15" spans="16:26" ht="14.4">
      <c r="P15" s="8"/>
      <c r="V15" s="32"/>
      <c r="W15" s="32"/>
      <c r="X15" s="32"/>
      <c r="Y15" s="32"/>
      <c r="Z15" s="32"/>
    </row>
    <row r="16" spans="3:26" ht="14.4">
      <c r="C16" s="54" t="str">
        <f>C8</f>
        <v>December</v>
      </c>
      <c r="E16" s="27">
        <v>0</v>
      </c>
      <c r="G16" s="27">
        <v>1893.25</v>
      </c>
      <c r="H16" s="53"/>
      <c r="I16" s="51">
        <v>431.86</v>
      </c>
      <c r="K16" s="27">
        <v>761899</v>
      </c>
      <c r="M16" s="27"/>
      <c r="O16" s="27">
        <f>SUM(E16,G16,I16,K16,M16)</f>
        <v>764224.11</v>
      </c>
      <c r="P16" s="8"/>
      <c r="V16" s="32"/>
      <c r="W16" s="32"/>
      <c r="X16" s="32"/>
      <c r="Y16" s="32"/>
      <c r="Z16" s="32"/>
    </row>
    <row r="17" spans="3:26" ht="14.4">
      <c r="C17" s="26" t="s">
        <v>35</v>
      </c>
      <c r="D17" s="26"/>
      <c r="E17" s="26" t="s">
        <v>29</v>
      </c>
      <c r="F17" s="26"/>
      <c r="G17" s="26" t="s">
        <v>30</v>
      </c>
      <c r="H17" s="26"/>
      <c r="I17" s="26" t="s">
        <v>48</v>
      </c>
      <c r="J17" s="26"/>
      <c r="K17" s="26" t="s">
        <v>31</v>
      </c>
      <c r="L17" s="26"/>
      <c r="M17" s="26" t="s">
        <v>32</v>
      </c>
      <c r="N17" s="26"/>
      <c r="O17" s="26" t="s">
        <v>33</v>
      </c>
      <c r="P17" s="8"/>
      <c r="V17" s="32"/>
      <c r="W17" s="32"/>
      <c r="X17" s="32"/>
      <c r="Y17" s="32"/>
      <c r="Z17" s="32"/>
    </row>
    <row r="18" spans="16:26" ht="14.4">
      <c r="P18" s="8"/>
      <c r="V18" s="32"/>
      <c r="W18" s="32"/>
      <c r="X18" s="32"/>
      <c r="Y18" s="32"/>
      <c r="Z18" s="32"/>
    </row>
    <row r="19" spans="16:26" ht="14.4">
      <c r="P19" s="8"/>
      <c r="V19" s="32"/>
      <c r="W19" s="32"/>
      <c r="X19" s="32"/>
      <c r="Y19" s="32"/>
      <c r="Z19" s="32"/>
    </row>
    <row r="20" spans="3:26" ht="14.4">
      <c r="C20" s="54" t="str">
        <f>C12</f>
        <v>November</v>
      </c>
      <c r="D20" s="10"/>
      <c r="E20" s="27">
        <v>0</v>
      </c>
      <c r="F20" s="10"/>
      <c r="G20" s="27">
        <v>469716</v>
      </c>
      <c r="H20" s="53"/>
      <c r="I20" s="51">
        <v>2181.75</v>
      </c>
      <c r="J20" s="10"/>
      <c r="K20" s="27">
        <v>479551.83</v>
      </c>
      <c r="L20" s="10"/>
      <c r="M20" s="27"/>
      <c r="N20" s="10"/>
      <c r="O20" s="27">
        <f>SUM(E20,G20,I20,K20,M20)</f>
        <v>951449.58000000007</v>
      </c>
      <c r="P20" s="8"/>
      <c r="V20" s="32"/>
      <c r="W20" s="32"/>
      <c r="X20" s="32"/>
      <c r="Y20" s="32"/>
      <c r="Z20" s="32"/>
    </row>
    <row r="21" spans="3:26" ht="14.4">
      <c r="C21" s="26" t="s">
        <v>36</v>
      </c>
      <c r="D21" s="26"/>
      <c r="E21" s="26" t="s">
        <v>29</v>
      </c>
      <c r="F21" s="26"/>
      <c r="G21" s="26" t="s">
        <v>30</v>
      </c>
      <c r="H21" s="26"/>
      <c r="I21" s="26" t="s">
        <v>48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P21" s="26"/>
      <c r="V21" s="32"/>
      <c r="W21" s="32"/>
      <c r="X21" s="32"/>
      <c r="Y21" s="32"/>
      <c r="Z21" s="32"/>
    </row>
    <row r="22" spans="3:26" ht="14.4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V22" s="32"/>
      <c r="W22" s="32"/>
      <c r="X22" s="32"/>
      <c r="Y22" s="32"/>
      <c r="Z22" s="32"/>
    </row>
    <row r="23" spans="3:26" ht="14.4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V23" s="32"/>
      <c r="W23" s="32"/>
      <c r="X23" s="32"/>
      <c r="Y23" s="32"/>
      <c r="Z23" s="32"/>
    </row>
    <row r="24" spans="1:26" ht="18">
      <c r="A24" s="35"/>
      <c r="B24" s="48" t="s">
        <v>37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2"/>
      <c r="W24" s="32"/>
      <c r="X24" s="32"/>
      <c r="Y24" s="32"/>
      <c r="Z24" s="32"/>
    </row>
    <row r="25" spans="1:26" ht="14.4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</row>
    <row r="26" spans="1:26" ht="14.4">
      <c r="A26" s="35"/>
      <c r="B26" s="35"/>
      <c r="C26" s="35" t="s">
        <v>38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2"/>
      <c r="W26" s="32"/>
      <c r="X26" s="32"/>
      <c r="Y26" s="32"/>
      <c r="Z26" s="32"/>
    </row>
    <row r="27" spans="1:26" ht="14.4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2"/>
      <c r="W27" s="32"/>
      <c r="X27" s="32"/>
      <c r="Y27" s="32"/>
      <c r="Z27" s="32"/>
    </row>
    <row r="28" spans="1:26" ht="14.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ht="14.4">
      <c r="A29" s="49"/>
      <c r="B29" s="49"/>
      <c r="C29" s="54" t="str">
        <f>C8</f>
        <v>December</v>
      </c>
      <c r="D29" s="49"/>
      <c r="E29" s="21"/>
      <c r="F29" s="49"/>
      <c r="G29" s="27"/>
      <c r="H29" s="51"/>
      <c r="I29" s="51"/>
      <c r="J29" s="4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3:24" ht="28.8">
      <c r="C30" s="26" t="s">
        <v>28</v>
      </c>
      <c r="D30" s="26"/>
      <c r="E30" s="28" t="s">
        <v>39</v>
      </c>
      <c r="F30" s="26"/>
      <c r="G30" s="28" t="s">
        <v>40</v>
      </c>
      <c r="H30" s="28"/>
      <c r="I30" s="28"/>
      <c r="J30" s="26"/>
      <c r="K30" s="46"/>
      <c r="L30" s="46"/>
      <c r="M30" s="46"/>
      <c r="N30" s="46"/>
      <c r="O30" s="46"/>
      <c r="P30" s="46"/>
      <c r="V30" s="32"/>
      <c r="W30" s="32"/>
      <c r="X30" s="32"/>
    </row>
    <row r="31" spans="11:24" ht="14.4">
      <c r="K31" s="32"/>
      <c r="L31" s="32"/>
      <c r="M31" s="32"/>
      <c r="N31" s="32"/>
      <c r="O31" s="32"/>
      <c r="V31" s="32"/>
      <c r="W31" s="32"/>
      <c r="X31" s="32"/>
    </row>
    <row r="32" spans="3:24" ht="14.4">
      <c r="C32" s="26"/>
      <c r="D32" s="26"/>
      <c r="E32" s="26"/>
      <c r="F32" s="26"/>
      <c r="G32" s="26"/>
      <c r="H32" s="26"/>
      <c r="I32" s="26"/>
      <c r="J32" s="26"/>
      <c r="K32" s="46"/>
      <c r="L32" s="32"/>
      <c r="M32" s="32"/>
      <c r="N32" s="32"/>
      <c r="O32" s="32"/>
      <c r="V32" s="32"/>
      <c r="W32" s="32"/>
      <c r="X32" s="32"/>
    </row>
    <row r="33" spans="3:24" ht="14.4">
      <c r="C33" s="25" t="str">
        <f>C12</f>
        <v>November</v>
      </c>
      <c r="D33" s="26"/>
      <c r="E33" s="21"/>
      <c r="F33" s="26"/>
      <c r="G33" s="27"/>
      <c r="H33" s="51"/>
      <c r="I33" s="51"/>
      <c r="J33" s="26"/>
      <c r="K33" s="46"/>
      <c r="L33" s="32"/>
      <c r="M33" s="32"/>
      <c r="N33" s="32"/>
      <c r="O33" s="32"/>
      <c r="V33" s="32"/>
      <c r="W33" s="32"/>
      <c r="X33" s="32"/>
    </row>
    <row r="34" spans="3:24" ht="28.8">
      <c r="C34" s="26" t="s">
        <v>34</v>
      </c>
      <c r="D34" s="26"/>
      <c r="E34" s="28" t="s">
        <v>39</v>
      </c>
      <c r="F34" s="26"/>
      <c r="G34" s="28" t="s">
        <v>40</v>
      </c>
      <c r="H34" s="28"/>
      <c r="I34" s="28"/>
      <c r="J34" s="26"/>
      <c r="K34" s="46"/>
      <c r="L34" s="32"/>
      <c r="M34" s="32"/>
      <c r="N34" s="32"/>
      <c r="O34" s="32"/>
      <c r="V34" s="32"/>
      <c r="W34" s="32"/>
      <c r="X34" s="32"/>
    </row>
    <row r="35" spans="3:24" ht="14.4">
      <c r="C35" s="26"/>
      <c r="D35" s="26"/>
      <c r="E35" s="26"/>
      <c r="F35" s="26"/>
      <c r="G35" s="26"/>
      <c r="H35" s="26"/>
      <c r="I35" s="26"/>
      <c r="J35" s="26"/>
      <c r="K35" s="46"/>
      <c r="L35" s="32"/>
      <c r="M35" s="32"/>
      <c r="N35" s="32"/>
      <c r="O35" s="32"/>
      <c r="V35" s="32"/>
      <c r="W35" s="32"/>
      <c r="X35" s="32"/>
    </row>
    <row r="36" spans="3:24" ht="14.4">
      <c r="C36" s="26"/>
      <c r="D36" s="26"/>
      <c r="E36" s="26"/>
      <c r="F36" s="26"/>
      <c r="G36" s="26"/>
      <c r="H36" s="26"/>
      <c r="I36" s="26"/>
      <c r="J36" s="26"/>
      <c r="K36" s="46"/>
      <c r="L36" s="32"/>
      <c r="M36" s="32"/>
      <c r="N36" s="32"/>
      <c r="O36" s="32"/>
      <c r="V36" s="32"/>
      <c r="W36" s="32"/>
      <c r="X36" s="32"/>
    </row>
    <row r="37" spans="3:24" ht="14.4">
      <c r="C37" s="54" t="str">
        <f>C16</f>
        <v>December</v>
      </c>
      <c r="D37" s="26"/>
      <c r="E37" s="21"/>
      <c r="F37" s="26"/>
      <c r="G37" s="27"/>
      <c r="H37" s="51"/>
      <c r="I37" s="51"/>
      <c r="J37" s="26"/>
      <c r="K37" s="46"/>
      <c r="L37" s="32"/>
      <c r="M37" s="32"/>
      <c r="N37" s="32"/>
      <c r="O37" s="32"/>
      <c r="V37" s="32"/>
      <c r="W37" s="32"/>
      <c r="X37" s="32"/>
    </row>
    <row r="38" spans="3:24" ht="28.8">
      <c r="C38" s="26" t="s">
        <v>35</v>
      </c>
      <c r="D38" s="26"/>
      <c r="E38" s="28" t="s">
        <v>39</v>
      </c>
      <c r="F38" s="26"/>
      <c r="G38" s="28" t="s">
        <v>40</v>
      </c>
      <c r="H38" s="28"/>
      <c r="I38" s="28"/>
      <c r="J38" s="26"/>
      <c r="K38" s="46"/>
      <c r="L38" s="32"/>
      <c r="M38" s="32"/>
      <c r="N38" s="32"/>
      <c r="O38" s="32"/>
      <c r="V38" s="32"/>
      <c r="W38" s="32"/>
      <c r="X38" s="32"/>
    </row>
    <row r="39" spans="3:24" ht="14.4">
      <c r="C39" s="26"/>
      <c r="D39" s="26"/>
      <c r="E39" s="26"/>
      <c r="F39" s="26"/>
      <c r="G39" s="26"/>
      <c r="H39" s="26"/>
      <c r="I39" s="26"/>
      <c r="J39" s="26"/>
      <c r="K39" s="46"/>
      <c r="L39" s="32"/>
      <c r="M39" s="32"/>
      <c r="N39" s="32"/>
      <c r="O39" s="32"/>
      <c r="V39" s="32"/>
      <c r="W39" s="32"/>
      <c r="X39" s="32"/>
    </row>
    <row r="40" spans="3:24" ht="14.4">
      <c r="C40" s="26"/>
      <c r="D40" s="26"/>
      <c r="E40" s="26"/>
      <c r="F40" s="26"/>
      <c r="G40" s="26"/>
      <c r="H40" s="26"/>
      <c r="I40" s="26"/>
      <c r="J40" s="26"/>
      <c r="K40" s="46"/>
      <c r="L40" s="32"/>
      <c r="M40" s="32"/>
      <c r="N40" s="32"/>
      <c r="O40" s="32"/>
      <c r="V40" s="32"/>
      <c r="W40" s="32"/>
      <c r="X40" s="32"/>
    </row>
    <row r="41" spans="3:24" ht="14.4">
      <c r="C41" s="25" t="str">
        <f>C20</f>
        <v>November</v>
      </c>
      <c r="D41" s="26"/>
      <c r="E41" s="21"/>
      <c r="F41" s="26"/>
      <c r="G41" s="27"/>
      <c r="H41" s="51"/>
      <c r="I41" s="51"/>
      <c r="J41" s="26"/>
      <c r="K41" s="46"/>
      <c r="L41" s="32"/>
      <c r="M41" s="32"/>
      <c r="N41" s="32"/>
      <c r="O41" s="32"/>
      <c r="V41" s="32"/>
      <c r="W41" s="32"/>
      <c r="X41" s="32"/>
    </row>
    <row r="42" spans="3:24" ht="28.8">
      <c r="C42" s="26" t="s">
        <v>36</v>
      </c>
      <c r="D42" s="26"/>
      <c r="E42" s="28" t="s">
        <v>39</v>
      </c>
      <c r="F42" s="26"/>
      <c r="G42" s="28" t="s">
        <v>40</v>
      </c>
      <c r="H42" s="28"/>
      <c r="I42" s="28"/>
      <c r="J42" s="26"/>
      <c r="K42" s="46"/>
      <c r="L42" s="32"/>
      <c r="M42" s="32"/>
      <c r="N42" s="32"/>
      <c r="O42" s="32"/>
      <c r="V42" s="32"/>
      <c r="W42" s="32"/>
      <c r="X42" s="32"/>
    </row>
    <row r="43" spans="3:24" ht="14.4">
      <c r="C43" s="26"/>
      <c r="D43" s="26"/>
      <c r="E43" s="26"/>
      <c r="F43" s="26"/>
      <c r="G43" s="26"/>
      <c r="H43" s="26"/>
      <c r="I43" s="26"/>
      <c r="J43" s="26"/>
      <c r="K43" s="46"/>
      <c r="L43" s="32"/>
      <c r="M43" s="32"/>
      <c r="N43" s="32"/>
      <c r="O43" s="32"/>
      <c r="V43" s="32"/>
      <c r="W43" s="32"/>
      <c r="X43" s="32"/>
    </row>
    <row r="44" spans="1:24" ht="14.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2"/>
      <c r="N44" s="32"/>
      <c r="O44" s="32"/>
      <c r="V44" s="32"/>
      <c r="W44" s="32"/>
      <c r="X44" s="32"/>
    </row>
    <row r="45" spans="1:24" ht="18">
      <c r="A45" s="35"/>
      <c r="B45" s="48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2"/>
      <c r="N45" s="32"/>
      <c r="O45" s="32"/>
      <c r="V45" s="32"/>
      <c r="W45" s="32"/>
      <c r="X45" s="32"/>
    </row>
    <row r="46" spans="1:24" ht="14.4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2"/>
      <c r="N46" s="32"/>
      <c r="O46" s="32"/>
      <c r="V46" s="32"/>
      <c r="W46" s="32"/>
      <c r="X46" s="32"/>
    </row>
    <row r="47" spans="1:24" ht="14.4">
      <c r="A47" s="35"/>
      <c r="B47" s="35"/>
      <c r="C47" s="35" t="s">
        <v>42</v>
      </c>
      <c r="D47" s="35"/>
      <c r="E47" s="35"/>
      <c r="F47" s="35"/>
      <c r="G47" s="35"/>
      <c r="H47" s="35"/>
      <c r="I47" s="55"/>
      <c r="J47" s="55"/>
      <c r="K47" s="55"/>
      <c r="L47" s="56"/>
      <c r="M47" s="56"/>
      <c r="N47" s="56"/>
      <c r="O47" s="57"/>
      <c r="V47" s="32"/>
      <c r="W47" s="32"/>
      <c r="X47" s="32"/>
    </row>
    <row r="48" spans="1:24" ht="14.4">
      <c r="A48" s="35"/>
      <c r="B48" s="35"/>
      <c r="C48" s="35"/>
      <c r="D48" s="35"/>
      <c r="E48" s="35"/>
      <c r="F48" s="35"/>
      <c r="G48" s="35"/>
      <c r="H48" s="35"/>
      <c r="I48" s="55" t="s">
        <v>53</v>
      </c>
      <c r="J48" s="58"/>
      <c r="K48" s="58"/>
      <c r="L48" s="57"/>
      <c r="M48" s="57"/>
      <c r="N48" s="57"/>
      <c r="O48" s="57"/>
      <c r="V48" s="32"/>
      <c r="W48" s="32"/>
      <c r="X48" s="32"/>
    </row>
    <row r="49" spans="3:24" ht="14.4">
      <c r="C49" s="26"/>
      <c r="D49" s="26"/>
      <c r="E49" s="26"/>
      <c r="F49" s="26"/>
      <c r="G49" s="26"/>
      <c r="H49" s="26"/>
      <c r="I49" s="26"/>
      <c r="J49" s="26"/>
      <c r="K49" s="26"/>
      <c r="M49" s="32"/>
      <c r="N49" s="32"/>
      <c r="O49" s="32"/>
      <c r="V49" s="32"/>
      <c r="W49" s="32"/>
      <c r="X49" s="32"/>
    </row>
    <row r="50" spans="3:24" ht="14.4">
      <c r="C50" s="54" t="str">
        <f>C37</f>
        <v>December</v>
      </c>
      <c r="D50" s="26"/>
      <c r="E50" s="27">
        <f>O12-O8</f>
        <v>1941766.88</v>
      </c>
      <c r="F50" s="26"/>
      <c r="G50" s="54" t="str">
        <f>C41</f>
        <v>November</v>
      </c>
      <c r="H50" s="52"/>
      <c r="I50" s="52"/>
      <c r="J50" s="26"/>
      <c r="K50" s="27">
        <v>112381.95999999996</v>
      </c>
      <c r="M50" s="32"/>
      <c r="N50" s="32"/>
      <c r="O50" s="32"/>
      <c r="V50" s="32"/>
      <c r="W50" s="32"/>
      <c r="X50" s="32"/>
    </row>
    <row r="51" spans="3:24" ht="14.4">
      <c r="C51" s="26" t="s">
        <v>28</v>
      </c>
      <c r="D51" s="26"/>
      <c r="E51" s="28" t="s">
        <v>43</v>
      </c>
      <c r="F51" s="26"/>
      <c r="G51" s="26" t="s">
        <v>34</v>
      </c>
      <c r="H51" s="26"/>
      <c r="I51" s="26"/>
      <c r="J51" s="26"/>
      <c r="K51" s="28" t="s">
        <v>43</v>
      </c>
      <c r="L51" s="26"/>
      <c r="M51" s="32"/>
      <c r="N51" s="32"/>
      <c r="O51" s="32"/>
      <c r="V51" s="32"/>
      <c r="W51" s="32"/>
      <c r="X51" s="32"/>
    </row>
    <row r="52" spans="3:24" ht="14.4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2"/>
      <c r="N52" s="32"/>
      <c r="O52" s="32"/>
      <c r="V52" s="32"/>
      <c r="W52" s="32"/>
      <c r="X52" s="32"/>
    </row>
    <row r="53" spans="3:24" ht="14.4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2"/>
      <c r="N53" s="32"/>
      <c r="O53" s="32"/>
      <c r="V53" s="32"/>
      <c r="W53" s="32"/>
      <c r="X53" s="32"/>
    </row>
    <row r="54" spans="3:24" ht="14.4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2"/>
      <c r="N54" s="32"/>
      <c r="O54" s="32"/>
      <c r="V54" s="32"/>
      <c r="W54" s="32"/>
      <c r="X54" s="32"/>
    </row>
    <row r="55" spans="3:24" ht="14.4">
      <c r="C55" s="54" t="str">
        <f>C50</f>
        <v>December</v>
      </c>
      <c r="D55" s="26"/>
      <c r="E55" s="27">
        <f>O20-O16</f>
        <v>187225.47000000009</v>
      </c>
      <c r="F55" s="26"/>
      <c r="G55" s="54" t="str">
        <f>G50</f>
        <v>November</v>
      </c>
      <c r="H55" s="52"/>
      <c r="I55" s="52"/>
      <c r="J55" s="26"/>
      <c r="K55" s="27">
        <v>1028180.6599999999</v>
      </c>
      <c r="L55" s="26"/>
      <c r="M55" s="32"/>
      <c r="N55" s="32"/>
      <c r="O55" s="32"/>
      <c r="V55" s="32"/>
      <c r="W55" s="32"/>
      <c r="X55" s="32"/>
    </row>
    <row r="56" spans="3:24" ht="28.8">
      <c r="C56" s="28" t="s">
        <v>44</v>
      </c>
      <c r="D56" s="26"/>
      <c r="E56" s="28" t="s">
        <v>43</v>
      </c>
      <c r="F56" s="26"/>
      <c r="G56" s="28" t="s">
        <v>45</v>
      </c>
      <c r="H56" s="28"/>
      <c r="I56" s="28"/>
      <c r="J56" s="26"/>
      <c r="K56" s="28" t="s">
        <v>43</v>
      </c>
      <c r="L56" s="26"/>
      <c r="M56" s="32"/>
      <c r="N56" s="32"/>
      <c r="O56" s="32"/>
      <c r="V56" s="32"/>
      <c r="W56" s="32"/>
      <c r="X56" s="32"/>
    </row>
    <row r="57" spans="3:24" ht="14.4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2"/>
      <c r="N57" s="32"/>
      <c r="O57" s="32"/>
      <c r="V57" s="32"/>
      <c r="W57" s="32"/>
      <c r="X57" s="32"/>
    </row>
    <row r="58" spans="1:24" ht="14.4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32"/>
      <c r="N58" s="32"/>
      <c r="O58" s="32"/>
      <c r="V58" s="32"/>
      <c r="W58" s="32"/>
      <c r="X58" s="32"/>
    </row>
    <row r="59" spans="1:24" ht="14.4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32"/>
      <c r="N59" s="32"/>
      <c r="O59" s="32"/>
      <c r="V59" s="32"/>
      <c r="W59" s="32"/>
      <c r="X59" s="32"/>
    </row>
    <row r="60" spans="1:24" ht="14.4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V60" s="32"/>
      <c r="W60" s="32"/>
      <c r="X60" s="32"/>
    </row>
    <row r="61" spans="1:24" ht="14.4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V61" s="32"/>
      <c r="W61" s="32"/>
      <c r="X61" s="32"/>
    </row>
    <row r="62" spans="1:24" ht="14.4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V62" s="32"/>
      <c r="W62" s="32"/>
      <c r="X62" s="32"/>
    </row>
    <row r="63" spans="1:24" ht="14.4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V63" s="32"/>
      <c r="W63" s="32"/>
      <c r="X63" s="32"/>
    </row>
    <row r="64" spans="1:24" ht="14.4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</row>
    <row r="65" spans="1:24" ht="14.4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V65" s="32"/>
      <c r="W65" s="32"/>
      <c r="X65" s="32"/>
    </row>
    <row r="66" spans="1:24" ht="14.4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ht="14.4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15" ht="14.4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4.4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4.4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4.4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4.4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4.4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4.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4.4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4.4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4.4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4.4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4.4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4.4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4.4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</sheetData>
  <pageMargins left="0.682609375" right="0.682609375" top="0.7313671875" bottom="0.7313671875" header="0.292546875" footer="0.292546875"/>
  <pageSetup fitToHeight="0" orientation="portrait" scale="5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2021-01-27T21:39:59Z</dcterms:created>
  <dcterms:modified xsi:type="dcterms:W3CDTF">2021-01-27T21:39:59Z</dcterms:modified>
  <cp:category/>
  <cp:contentType/>
  <cp:contentStatus/>
  <cp:revision>1</cp:revision>
</cp:coreProperties>
</file>